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16" windowWidth="14175" windowHeight="10110" tabRatio="122" activeTab="0"/>
  </bookViews>
  <sheets>
    <sheet name="Calcul" sheetId="1" r:id="rId1"/>
  </sheets>
  <definedNames>
    <definedName name="_xlnm.Print_Area" localSheetId="0">'Calcul'!$A$1:$L$33</definedName>
  </definedNames>
  <calcPr fullCalcOnLoad="1"/>
</workbook>
</file>

<file path=xl/sharedStrings.xml><?xml version="1.0" encoding="utf-8"?>
<sst xmlns="http://schemas.openxmlformats.org/spreadsheetml/2006/main" count="38" uniqueCount="27">
  <si>
    <t>cm3</t>
  </si>
  <si>
    <t>Section</t>
  </si>
  <si>
    <t>mm²</t>
  </si>
  <si>
    <t>Chambre 1</t>
  </si>
  <si>
    <t>Chambre 2</t>
  </si>
  <si>
    <t>Chambre 3</t>
  </si>
  <si>
    <t>chicane 1-2</t>
  </si>
  <si>
    <t>chicane 2-3</t>
  </si>
  <si>
    <t>Diam mm</t>
  </si>
  <si>
    <t>Nb trous</t>
  </si>
  <si>
    <t>surface unit.</t>
  </si>
  <si>
    <t>Nbr pipes</t>
  </si>
  <si>
    <t>Diam en mm</t>
  </si>
  <si>
    <t>Caractéristiques du moteur</t>
  </si>
  <si>
    <t>Cylindrée</t>
  </si>
  <si>
    <t>ou</t>
  </si>
  <si>
    <t>Sortie Echappement</t>
  </si>
  <si>
    <t>Largeur mm</t>
  </si>
  <si>
    <t xml:space="preserve">Hauteur mm </t>
  </si>
  <si>
    <t>Diamètre mm</t>
  </si>
  <si>
    <t>Section de sortie</t>
  </si>
  <si>
    <t>Cacul du volume des chambres de détente</t>
  </si>
  <si>
    <t>Calcul des surfaces des trous des chicanes</t>
  </si>
  <si>
    <t xml:space="preserve">Calcul de la surface et diamètre des pipes de sortie </t>
  </si>
  <si>
    <t>Nom du projet:</t>
  </si>
  <si>
    <t>AERIS 28</t>
  </si>
  <si>
    <t xml:space="preserve">alain.felix.denis@sfr.fr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</si>
</sst>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000"/>
    <numFmt numFmtId="167" formatCode="0.000000"/>
    <numFmt numFmtId="168" formatCode="0.00000"/>
    <numFmt numFmtId="169" formatCode="0.0000"/>
    <numFmt numFmtId="170" formatCode="0.00000000"/>
    <numFmt numFmtId="171" formatCode="0.000000000"/>
  </numFmts>
  <fonts count="9">
    <font>
      <sz val="10"/>
      <name val="Arial"/>
      <family val="0"/>
    </font>
    <font>
      <sz val="8"/>
      <name val="Arial"/>
      <family val="0"/>
    </font>
    <font>
      <sz val="8"/>
      <name val="Tahoma"/>
      <family val="2"/>
    </font>
    <font>
      <b/>
      <sz val="12"/>
      <name val="Arial"/>
      <family val="2"/>
    </font>
    <font>
      <sz val="10"/>
      <name val="Comic Sans MS"/>
      <family val="4"/>
    </font>
    <font>
      <sz val="10"/>
      <color indexed="9"/>
      <name val="Arial"/>
      <family val="0"/>
    </font>
    <font>
      <b/>
      <i/>
      <sz val="12"/>
      <name val="Arial"/>
      <family val="2"/>
    </font>
    <font>
      <b/>
      <sz val="12"/>
      <color indexed="60"/>
      <name val="Arial"/>
      <family val="2"/>
    </font>
    <font>
      <u val="single"/>
      <sz val="10"/>
      <color indexed="12"/>
      <name val="Arial"/>
      <family val="0"/>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23">
    <border>
      <left/>
      <right/>
      <top/>
      <bottom/>
      <diagonal/>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medium"/>
    </border>
    <border>
      <left>
        <color indexed="63"/>
      </left>
      <right style="thin"/>
      <top style="medium"/>
      <bottom style="medium"/>
    </border>
    <border>
      <left style="medium"/>
      <right style="medium"/>
      <top style="medium"/>
      <bottom style="thin"/>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0" xfId="0" applyAlignment="1" applyProtection="1">
      <alignment/>
      <protection/>
    </xf>
    <xf numFmtId="0" fontId="0" fillId="0" borderId="1" xfId="0" applyBorder="1" applyAlignment="1" applyProtection="1">
      <alignment/>
      <protection/>
    </xf>
    <xf numFmtId="0" fontId="0" fillId="0" borderId="2" xfId="0" applyBorder="1" applyAlignment="1" applyProtection="1">
      <alignment/>
      <protection/>
    </xf>
    <xf numFmtId="2" fontId="0" fillId="0" borderId="3" xfId="0" applyNumberFormat="1" applyBorder="1" applyAlignment="1" applyProtection="1">
      <alignment/>
      <protection/>
    </xf>
    <xf numFmtId="0" fontId="0" fillId="0" borderId="4" xfId="0" applyBorder="1" applyAlignment="1" applyProtection="1">
      <alignment/>
      <protection/>
    </xf>
    <xf numFmtId="0" fontId="0" fillId="0" borderId="5" xfId="0" applyBorder="1" applyAlignment="1" applyProtection="1">
      <alignment/>
      <protection/>
    </xf>
    <xf numFmtId="2" fontId="0" fillId="2" borderId="6" xfId="0" applyNumberFormat="1" applyFill="1" applyBorder="1" applyAlignment="1" applyProtection="1">
      <alignment/>
      <protection/>
    </xf>
    <xf numFmtId="0" fontId="0" fillId="0" borderId="7" xfId="0" applyBorder="1" applyAlignment="1" applyProtection="1">
      <alignment/>
      <protection/>
    </xf>
    <xf numFmtId="0" fontId="0" fillId="0" borderId="8" xfId="0" applyBorder="1" applyAlignment="1" applyProtection="1">
      <alignment/>
      <protection/>
    </xf>
    <xf numFmtId="0" fontId="0" fillId="0" borderId="9" xfId="0" applyBorder="1" applyAlignment="1" applyProtection="1">
      <alignment/>
      <protection/>
    </xf>
    <xf numFmtId="0" fontId="3" fillId="0" borderId="0" xfId="0" applyFont="1" applyAlignment="1" applyProtection="1">
      <alignment/>
      <protection/>
    </xf>
    <xf numFmtId="0" fontId="0" fillId="0" borderId="10" xfId="0" applyBorder="1" applyAlignment="1" applyProtection="1">
      <alignment/>
      <protection/>
    </xf>
    <xf numFmtId="2" fontId="0" fillId="2" borderId="11" xfId="0" applyNumberFormat="1" applyFill="1"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164" fontId="0" fillId="0" borderId="0" xfId="0" applyNumberFormat="1" applyFill="1" applyBorder="1" applyAlignment="1" applyProtection="1">
      <alignment/>
      <protection/>
    </xf>
    <xf numFmtId="2" fontId="0" fillId="0" borderId="0" xfId="0" applyNumberFormat="1" applyFill="1" applyBorder="1" applyAlignment="1" applyProtection="1">
      <alignment/>
      <protection/>
    </xf>
    <xf numFmtId="2" fontId="0" fillId="2" borderId="13" xfId="0" applyNumberFormat="1" applyFill="1" applyBorder="1" applyAlignment="1" applyProtection="1">
      <alignment/>
      <protection/>
    </xf>
    <xf numFmtId="0" fontId="0" fillId="0" borderId="14" xfId="0" applyBorder="1" applyAlignment="1" applyProtection="1">
      <alignment/>
      <protection/>
    </xf>
    <xf numFmtId="2" fontId="0" fillId="2" borderId="15" xfId="0" applyNumberFormat="1" applyFill="1" applyBorder="1" applyAlignment="1" applyProtection="1">
      <alignment/>
      <protection/>
    </xf>
    <xf numFmtId="0" fontId="0" fillId="0" borderId="16" xfId="0" applyBorder="1" applyAlignment="1" applyProtection="1">
      <alignment/>
      <protection/>
    </xf>
    <xf numFmtId="164" fontId="0" fillId="0" borderId="0" xfId="0" applyNumberFormat="1" applyAlignment="1" applyProtection="1">
      <alignment/>
      <protection/>
    </xf>
    <xf numFmtId="0" fontId="0" fillId="0" borderId="6" xfId="0" applyBorder="1" applyAlignment="1" applyProtection="1">
      <alignment/>
      <protection/>
    </xf>
    <xf numFmtId="0" fontId="0" fillId="0" borderId="6" xfId="0" applyBorder="1" applyAlignment="1" applyProtection="1">
      <alignment horizontal="right"/>
      <protection/>
    </xf>
    <xf numFmtId="164" fontId="0" fillId="2" borderId="6" xfId="0" applyNumberFormat="1" applyFill="1" applyBorder="1" applyAlignment="1" applyProtection="1">
      <alignment/>
      <protection/>
    </xf>
    <xf numFmtId="1" fontId="0" fillId="2" borderId="7" xfId="0" applyNumberFormat="1" applyFill="1" applyBorder="1" applyAlignment="1" applyProtection="1">
      <alignment/>
      <protection/>
    </xf>
    <xf numFmtId="2" fontId="0" fillId="2" borderId="7" xfId="0" applyNumberFormat="1" applyFill="1" applyBorder="1" applyAlignment="1" applyProtection="1">
      <alignment/>
      <protection/>
    </xf>
    <xf numFmtId="0" fontId="0" fillId="2" borderId="7" xfId="0" applyFill="1" applyBorder="1" applyAlignment="1" applyProtection="1">
      <alignment/>
      <protection/>
    </xf>
    <xf numFmtId="0" fontId="0" fillId="3" borderId="17" xfId="0" applyFill="1" applyBorder="1" applyAlignment="1" applyProtection="1">
      <alignment/>
      <protection locked="0"/>
    </xf>
    <xf numFmtId="2" fontId="0" fillId="3" borderId="14" xfId="0" applyNumberFormat="1" applyFill="1" applyBorder="1" applyAlignment="1" applyProtection="1">
      <alignment/>
      <protection locked="0"/>
    </xf>
    <xf numFmtId="2" fontId="0" fillId="3" borderId="16" xfId="0" applyNumberFormat="1" applyFill="1" applyBorder="1" applyAlignment="1" applyProtection="1">
      <alignment/>
      <protection locked="0"/>
    </xf>
    <xf numFmtId="0" fontId="0" fillId="3" borderId="6" xfId="0" applyFill="1" applyBorder="1" applyAlignment="1" applyProtection="1">
      <alignment/>
      <protection locked="0"/>
    </xf>
    <xf numFmtId="0" fontId="0" fillId="3" borderId="7" xfId="0" applyFill="1" applyBorder="1" applyAlignment="1" applyProtection="1">
      <alignment/>
      <protection locked="0"/>
    </xf>
    <xf numFmtId="0" fontId="5" fillId="0" borderId="0" xfId="0" applyFont="1" applyAlignment="1" applyProtection="1">
      <alignment/>
      <protection hidden="1"/>
    </xf>
    <xf numFmtId="0" fontId="5" fillId="0" borderId="0" xfId="0" applyFont="1" applyAlignment="1" applyProtection="1">
      <alignment/>
      <protection hidden="1" locked="0"/>
    </xf>
    <xf numFmtId="0" fontId="6" fillId="0" borderId="0" xfId="0" applyFont="1" applyBorder="1" applyAlignment="1" applyProtection="1">
      <alignment horizontal="right"/>
      <protection/>
    </xf>
    <xf numFmtId="0" fontId="0" fillId="0" borderId="18" xfId="0" applyBorder="1" applyAlignment="1" applyProtection="1">
      <alignment horizontal="right"/>
      <protection/>
    </xf>
    <xf numFmtId="0" fontId="0" fillId="0" borderId="5" xfId="0" applyBorder="1" applyAlignment="1" applyProtection="1">
      <alignment horizontal="right"/>
      <protection/>
    </xf>
    <xf numFmtId="0" fontId="0" fillId="0" borderId="19" xfId="0" applyBorder="1" applyAlignment="1" applyProtection="1">
      <alignment horizontal="center"/>
      <protection/>
    </xf>
    <xf numFmtId="0" fontId="7" fillId="3" borderId="20" xfId="0" applyFont="1" applyFill="1" applyBorder="1" applyAlignment="1" applyProtection="1">
      <alignment horizontal="center"/>
      <protection locked="0"/>
    </xf>
    <xf numFmtId="0" fontId="7" fillId="3" borderId="9" xfId="0" applyFont="1" applyFill="1" applyBorder="1" applyAlignment="1" applyProtection="1">
      <alignment horizontal="center"/>
      <protection locked="0"/>
    </xf>
    <xf numFmtId="0" fontId="0" fillId="0" borderId="21" xfId="0" applyBorder="1" applyAlignment="1" applyProtection="1">
      <alignment horizontal="center"/>
      <protection/>
    </xf>
    <xf numFmtId="0" fontId="0" fillId="0" borderId="22" xfId="0" applyBorder="1" applyAlignment="1" applyProtection="1">
      <alignment horizontal="center"/>
      <protection/>
    </xf>
    <xf numFmtId="0" fontId="8" fillId="0" borderId="0" xfId="15" applyAlignment="1" applyProtection="1">
      <alignment/>
      <protection/>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http://alain.felix.denis.perso.sfr.fr/index.htm" TargetMode="External" /><Relationship Id="rId4" Type="http://schemas.openxmlformats.org/officeDocument/2006/relationships/hyperlink" Target="http://alain.felix.denis.perso.sfr.fr/index.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xdr:colOff>
      <xdr:row>3</xdr:row>
      <xdr:rowOff>66675</xdr:rowOff>
    </xdr:from>
    <xdr:to>
      <xdr:col>8</xdr:col>
      <xdr:colOff>133350</xdr:colOff>
      <xdr:row>13</xdr:row>
      <xdr:rowOff>66675</xdr:rowOff>
    </xdr:to>
    <xdr:pic>
      <xdr:nvPicPr>
        <xdr:cNvPr id="1" name="Picture 1"/>
        <xdr:cNvPicPr preferRelativeResize="1">
          <a:picLocks noChangeAspect="1"/>
        </xdr:cNvPicPr>
      </xdr:nvPicPr>
      <xdr:blipFill>
        <a:blip r:embed="rId1"/>
        <a:stretch>
          <a:fillRect/>
        </a:stretch>
      </xdr:blipFill>
      <xdr:spPr>
        <a:xfrm>
          <a:off x="4076700" y="619125"/>
          <a:ext cx="1619250" cy="1647825"/>
        </a:xfrm>
        <a:prstGeom prst="rect">
          <a:avLst/>
        </a:prstGeom>
        <a:noFill/>
        <a:ln w="9525" cmpd="sng">
          <a:noFill/>
        </a:ln>
      </xdr:spPr>
    </xdr:pic>
    <xdr:clientData/>
  </xdr:twoCellAnchor>
  <xdr:twoCellAnchor>
    <xdr:from>
      <xdr:col>6</xdr:col>
      <xdr:colOff>38100</xdr:colOff>
      <xdr:row>7</xdr:row>
      <xdr:rowOff>123825</xdr:rowOff>
    </xdr:from>
    <xdr:to>
      <xdr:col>6</xdr:col>
      <xdr:colOff>228600</xdr:colOff>
      <xdr:row>8</xdr:row>
      <xdr:rowOff>142875</xdr:rowOff>
    </xdr:to>
    <xdr:sp>
      <xdr:nvSpPr>
        <xdr:cNvPr id="2" name="Line 8"/>
        <xdr:cNvSpPr>
          <a:spLocks/>
        </xdr:cNvSpPr>
      </xdr:nvSpPr>
      <xdr:spPr>
        <a:xfrm flipV="1">
          <a:off x="4076700" y="1343025"/>
          <a:ext cx="19050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0</xdr:row>
      <xdr:rowOff>123825</xdr:rowOff>
    </xdr:from>
    <xdr:to>
      <xdr:col>11</xdr:col>
      <xdr:colOff>514350</xdr:colOff>
      <xdr:row>16</xdr:row>
      <xdr:rowOff>171450</xdr:rowOff>
    </xdr:to>
    <xdr:sp>
      <xdr:nvSpPr>
        <xdr:cNvPr id="3" name="TextBox 9"/>
        <xdr:cNvSpPr txBox="1">
          <a:spLocks noChangeArrowheads="1"/>
        </xdr:cNvSpPr>
      </xdr:nvSpPr>
      <xdr:spPr>
        <a:xfrm>
          <a:off x="5772150" y="123825"/>
          <a:ext cx="2590800" cy="2752725"/>
        </a:xfrm>
        <a:prstGeom prst="rect">
          <a:avLst/>
        </a:prstGeom>
        <a:solidFill>
          <a:srgbClr val="FFCC99"/>
        </a:solidFill>
        <a:ln w="9525" cmpd="sng">
          <a:solidFill>
            <a:srgbClr val="000000"/>
          </a:solidFill>
          <a:headEnd type="none"/>
          <a:tailEnd type="none"/>
        </a:ln>
      </xdr:spPr>
      <xdr:txBody>
        <a:bodyPr vertOverflow="clip" wrap="square" lIns="72000" tIns="46800" rIns="90000" bIns="46800"/>
        <a:p>
          <a:pPr algn="l">
            <a:defRPr/>
          </a:pPr>
          <a:r>
            <a:rPr lang="en-US" cap="none" sz="1000" b="0" i="0" u="none" baseline="0"/>
            <a:t>Pour effectuer le calcul:
1 - Choisir l'unité de cylindrée
2 - Choisir le type de sortie du cylindre
3 - Mettre les valeurs dans les cases bleues
4 - Vous obtenez en vert les valeurs des volumes des chambres de détente, la surface des trous des chicames.
Ensuite pour calculer le nbre de trous dans les chicanes vous entrez dans les cases bleues le diamètre du trou en mm. 
Puis, vous entrez le nombre de pipes de sortie échappement, vous obtenez le diamètre intérieur minimum de la pipe.</a:t>
          </a:r>
        </a:p>
      </xdr:txBody>
    </xdr:sp>
    <xdr:clientData/>
  </xdr:twoCellAnchor>
  <xdr:twoCellAnchor>
    <xdr:from>
      <xdr:col>4</xdr:col>
      <xdr:colOff>771525</xdr:colOff>
      <xdr:row>18</xdr:row>
      <xdr:rowOff>9525</xdr:rowOff>
    </xdr:from>
    <xdr:to>
      <xdr:col>11</xdr:col>
      <xdr:colOff>523875</xdr:colOff>
      <xdr:row>22</xdr:row>
      <xdr:rowOff>57150</xdr:rowOff>
    </xdr:to>
    <xdr:sp>
      <xdr:nvSpPr>
        <xdr:cNvPr id="4" name="TextBox 10"/>
        <xdr:cNvSpPr txBox="1">
          <a:spLocks noChangeArrowheads="1"/>
        </xdr:cNvSpPr>
      </xdr:nvSpPr>
      <xdr:spPr>
        <a:xfrm>
          <a:off x="3209925" y="3086100"/>
          <a:ext cx="5162550" cy="7048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 chambre 1 est la chambre qui reçoit directement les gaz d'échappement du cylindre, la chambre 2 est la chambre intermédiaire, la chambre 3 est la chambre qui reçoit les pipes d'échappement. Les chambres sont de plus en plus petites vers la sortie du fait que les gaz refroidissent, Veillez à une bonne circulation de l'air sous le capot lorsque le pot est caché.</a:t>
          </a:r>
        </a:p>
      </xdr:txBody>
    </xdr:sp>
    <xdr:clientData/>
  </xdr:twoCellAnchor>
  <xdr:twoCellAnchor editAs="oneCell">
    <xdr:from>
      <xdr:col>10</xdr:col>
      <xdr:colOff>657225</xdr:colOff>
      <xdr:row>23</xdr:row>
      <xdr:rowOff>171450</xdr:rowOff>
    </xdr:from>
    <xdr:to>
      <xdr:col>12</xdr:col>
      <xdr:colOff>142875</xdr:colOff>
      <xdr:row>28</xdr:row>
      <xdr:rowOff>152400</xdr:rowOff>
    </xdr:to>
    <xdr:pic>
      <xdr:nvPicPr>
        <xdr:cNvPr id="5" name="Picture 12">
          <a:hlinkClick r:id="rId4"/>
        </xdr:cNvPr>
        <xdr:cNvPicPr preferRelativeResize="1">
          <a:picLocks noChangeAspect="1"/>
        </xdr:cNvPicPr>
      </xdr:nvPicPr>
      <xdr:blipFill>
        <a:blip r:embed="rId2"/>
        <a:stretch>
          <a:fillRect/>
        </a:stretch>
      </xdr:blipFill>
      <xdr:spPr>
        <a:xfrm>
          <a:off x="7743825" y="4067175"/>
          <a:ext cx="10096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ain.felix.denis@sfr.f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B2:L32"/>
  <sheetViews>
    <sheetView showGridLines="0" showRowColHeaders="0" tabSelected="1" workbookViewId="0" topLeftCell="A1">
      <selection activeCell="G24" sqref="G24"/>
    </sheetView>
  </sheetViews>
  <sheetFormatPr defaultColWidth="11.421875" defaultRowHeight="12.75"/>
  <cols>
    <col min="1" max="1" width="2.57421875" style="1" customWidth="1"/>
    <col min="2" max="2" width="11.421875" style="1" customWidth="1"/>
    <col min="3" max="3" width="11.140625" style="1" customWidth="1"/>
    <col min="4" max="4" width="11.421875" style="1" customWidth="1"/>
    <col min="5" max="5" width="12.57421875" style="1" customWidth="1"/>
    <col min="6" max="16384" width="11.421875" style="1" customWidth="1"/>
  </cols>
  <sheetData>
    <row r="1" ht="13.5" thickBot="1"/>
    <row r="2" spans="2:8" ht="16.5" thickBot="1">
      <c r="B2" s="11" t="s">
        <v>13</v>
      </c>
      <c r="E2" s="15"/>
      <c r="F2" s="37" t="s">
        <v>24</v>
      </c>
      <c r="G2" s="41" t="s">
        <v>25</v>
      </c>
      <c r="H2" s="42"/>
    </row>
    <row r="3" ht="13.5" thickBot="1"/>
    <row r="4" spans="5:6" ht="12.75">
      <c r="E4" s="40" t="s">
        <v>14</v>
      </c>
      <c r="F4" s="35">
        <v>0.1638698</v>
      </c>
    </row>
    <row r="5" spans="5:6" ht="13.5" thickBot="1">
      <c r="E5" s="30">
        <v>28</v>
      </c>
      <c r="F5" s="36">
        <v>2</v>
      </c>
    </row>
    <row r="6" ht="12.75">
      <c r="F6" s="36">
        <v>1</v>
      </c>
    </row>
    <row r="7" ht="13.5" thickBot="1"/>
    <row r="8" spans="5:6" ht="12.75">
      <c r="E8" s="43" t="s">
        <v>16</v>
      </c>
      <c r="F8" s="44"/>
    </row>
    <row r="9" spans="5:6" ht="12.75">
      <c r="E9" s="2" t="s">
        <v>17</v>
      </c>
      <c r="F9" s="31">
        <v>14.88</v>
      </c>
    </row>
    <row r="10" spans="5:6" ht="12.75">
      <c r="E10" s="2" t="s">
        <v>18</v>
      </c>
      <c r="F10" s="31">
        <v>8.35</v>
      </c>
    </row>
    <row r="11" spans="5:6" ht="12.75">
      <c r="E11" s="3" t="s">
        <v>15</v>
      </c>
      <c r="F11" s="4"/>
    </row>
    <row r="12" spans="5:6" ht="13.5" thickBot="1">
      <c r="E12" s="5" t="s">
        <v>19</v>
      </c>
      <c r="F12" s="32">
        <v>10</v>
      </c>
    </row>
    <row r="13" ht="12.75"/>
    <row r="14" ht="13.5" thickBot="1"/>
    <row r="15" spans="2:8" ht="13.5" thickBot="1">
      <c r="B15" s="6" t="s">
        <v>14</v>
      </c>
      <c r="C15" s="7">
        <f>IF(F5=1,E5,E5*F4)</f>
        <v>4.5883544</v>
      </c>
      <c r="D15" s="8" t="s">
        <v>0</v>
      </c>
      <c r="E15" s="9"/>
      <c r="F15" s="38" t="s">
        <v>20</v>
      </c>
      <c r="G15" s="7">
        <f>IF(F6=1,F9*F10,3.1416*F12*F12/4)</f>
        <v>124.248</v>
      </c>
      <c r="H15" s="10" t="s">
        <v>2</v>
      </c>
    </row>
    <row r="17" ht="15.75">
      <c r="B17" s="11" t="s">
        <v>21</v>
      </c>
    </row>
    <row r="18" ht="13.5" thickBot="1"/>
    <row r="19" spans="2:10" ht="12.75">
      <c r="B19" s="12" t="s">
        <v>3</v>
      </c>
      <c r="C19" s="13">
        <f>10*C15</f>
        <v>45.883544</v>
      </c>
      <c r="D19" s="14" t="s">
        <v>0</v>
      </c>
      <c r="E19" s="15"/>
      <c r="F19" s="16"/>
      <c r="G19" s="16"/>
      <c r="H19" s="17"/>
      <c r="I19" s="16"/>
      <c r="J19" s="18"/>
    </row>
    <row r="20" spans="2:10" ht="12.75">
      <c r="B20" s="2" t="s">
        <v>4</v>
      </c>
      <c r="C20" s="19">
        <f>5*C15</f>
        <v>22.941772</v>
      </c>
      <c r="D20" s="20" t="s">
        <v>0</v>
      </c>
      <c r="E20" s="15"/>
      <c r="F20" s="16"/>
      <c r="G20" s="16"/>
      <c r="H20" s="17"/>
      <c r="I20" s="16"/>
      <c r="J20" s="18"/>
    </row>
    <row r="21" spans="2:10" ht="13.5" thickBot="1">
      <c r="B21" s="5" t="s">
        <v>5</v>
      </c>
      <c r="C21" s="21">
        <f>2*C15</f>
        <v>9.1767088</v>
      </c>
      <c r="D21" s="22" t="s">
        <v>0</v>
      </c>
      <c r="E21" s="15"/>
      <c r="F21" s="16"/>
      <c r="G21" s="16"/>
      <c r="H21" s="17"/>
      <c r="I21" s="16"/>
      <c r="J21" s="18"/>
    </row>
    <row r="22" ht="12.75">
      <c r="C22" s="23"/>
    </row>
    <row r="23" ht="12.75">
      <c r="C23" s="23"/>
    </row>
    <row r="24" spans="2:3" ht="15.75">
      <c r="B24" s="11" t="s">
        <v>22</v>
      </c>
      <c r="C24" s="23"/>
    </row>
    <row r="25" ht="13.5" thickBot="1">
      <c r="C25" s="23"/>
    </row>
    <row r="26" spans="2:10" ht="13.5" thickBot="1">
      <c r="B26" s="6" t="s">
        <v>6</v>
      </c>
      <c r="C26" s="7">
        <f>1.5*G15</f>
        <v>186.372</v>
      </c>
      <c r="D26" s="24" t="s">
        <v>2</v>
      </c>
      <c r="E26" s="25" t="s">
        <v>8</v>
      </c>
      <c r="F26" s="33">
        <v>3</v>
      </c>
      <c r="G26" s="25" t="s">
        <v>10</v>
      </c>
      <c r="H26" s="26">
        <f>3.1416*F26^2/4</f>
        <v>7.0686</v>
      </c>
      <c r="I26" s="25" t="s">
        <v>9</v>
      </c>
      <c r="J26" s="27">
        <f>C26/H26</f>
        <v>26.366182836771074</v>
      </c>
    </row>
    <row r="27" spans="2:10" ht="13.5" thickBot="1">
      <c r="B27" s="6" t="s">
        <v>7</v>
      </c>
      <c r="C27" s="7">
        <f>1*G15</f>
        <v>124.248</v>
      </c>
      <c r="D27" s="24" t="s">
        <v>2</v>
      </c>
      <c r="E27" s="25" t="s">
        <v>8</v>
      </c>
      <c r="F27" s="33">
        <v>3</v>
      </c>
      <c r="G27" s="25" t="s">
        <v>10</v>
      </c>
      <c r="H27" s="26">
        <f>3.1416*F27^2/4</f>
        <v>7.0686</v>
      </c>
      <c r="I27" s="25" t="s">
        <v>9</v>
      </c>
      <c r="J27" s="27">
        <f>C27/H27</f>
        <v>17.577455224514047</v>
      </c>
    </row>
    <row r="28" ht="12.75">
      <c r="C28" s="23"/>
    </row>
    <row r="29" ht="12.75">
      <c r="C29" s="23"/>
    </row>
    <row r="30" spans="2:12" ht="15.75">
      <c r="B30" s="11" t="s">
        <v>23</v>
      </c>
      <c r="C30" s="23"/>
      <c r="L30" s="45" t="s">
        <v>26</v>
      </c>
    </row>
    <row r="31" ht="13.5" thickBot="1">
      <c r="C31" s="23"/>
    </row>
    <row r="32" spans="2:10" ht="13.5" thickBot="1">
      <c r="B32" s="6" t="s">
        <v>1</v>
      </c>
      <c r="C32" s="7">
        <f>G15/3</f>
        <v>41.416000000000004</v>
      </c>
      <c r="D32" s="8" t="s">
        <v>2</v>
      </c>
      <c r="E32" s="39" t="s">
        <v>12</v>
      </c>
      <c r="F32" s="28">
        <f>2*SQRT(H32/3.1416)</f>
        <v>5.134801148707813</v>
      </c>
      <c r="G32" s="39" t="s">
        <v>10</v>
      </c>
      <c r="H32" s="29">
        <f>C32/J32</f>
        <v>20.708000000000002</v>
      </c>
      <c r="I32" s="38" t="s">
        <v>11</v>
      </c>
      <c r="J32" s="34">
        <v>2</v>
      </c>
    </row>
  </sheetData>
  <sheetProtection sheet="1" objects="1" scenarios="1"/>
  <mergeCells count="2">
    <mergeCell ref="G2:H2"/>
    <mergeCell ref="E8:F8"/>
  </mergeCells>
  <hyperlinks>
    <hyperlink ref="L30" r:id="rId1" display="alain.felix.denis@sfr.fr "/>
  </hyperlinks>
  <printOptions/>
  <pageMargins left="0.7874015748031497" right="0.3937007874015748" top="0.984251968503937" bottom="0.984251968503937" header="0.5118110236220472" footer="0.5118110236220472"/>
  <pageSetup orientation="landscape" paperSize="9" r:id="rId4"/>
  <headerFooter alignWithMargins="0">
    <oddHeader>&amp;L&amp;"Arial,Gras"&amp;16      AERODEN&amp;C&amp;"Arial,Gras"&amp;14Calcul d'un pot d'échappement&amp;RCAL 10001</oddHeader>
    <oddFooter>&amp;L&amp;F&amp;Chttp://alain.felix.denis.perso.sfr.fr&amp;R&amp;D&amp;T</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AERODEN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pot d'échappement</dc:title>
  <dc:subject>Aéromodélisme Moteur thermique</dc:subject>
  <dc:creator>Alain DENIS</dc:creator>
  <cp:keywords>Calcul,pot d'échappement,aéromodélisme, moteur thermique,</cp:keywords>
  <dc:description/>
  <cp:lastModifiedBy>DENIS</cp:lastModifiedBy>
  <cp:lastPrinted>2010-01-06T16:21:02Z</cp:lastPrinted>
  <dcterms:created xsi:type="dcterms:W3CDTF">2008-10-02T15:53:26Z</dcterms:created>
  <dcterms:modified xsi:type="dcterms:W3CDTF">2011-12-01T08:56:31Z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